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506452BB-B82E-42BC-8FC5-0264A20CCA7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DECEMBRIE FINAL" sheetId="14" r:id="rId13"/>
    <sheet name="Foaie2" sheetId="15" r:id="rId14"/>
  </sheets>
  <calcPr calcId="181029" calcMode="manual"/>
</workbook>
</file>

<file path=xl/calcChain.xml><?xml version="1.0" encoding="utf-8"?>
<calcChain xmlns="http://schemas.openxmlformats.org/spreadsheetml/2006/main">
  <c r="H31" i="9" l="1"/>
  <c r="G31" i="9"/>
  <c r="F31" i="9"/>
  <c r="E31" i="9"/>
  <c r="H29" i="9"/>
  <c r="G29" i="9"/>
  <c r="F29" i="9"/>
  <c r="F25" i="9" s="1"/>
  <c r="E29" i="9"/>
  <c r="H26" i="9"/>
  <c r="H45" i="9" s="1"/>
  <c r="G26" i="9"/>
  <c r="G45" i="9" s="1"/>
  <c r="F26" i="9"/>
  <c r="F45" i="9" s="1"/>
  <c r="E26" i="9"/>
  <c r="E45" i="9" s="1"/>
  <c r="E47" i="9" s="1"/>
  <c r="H25" i="9"/>
  <c r="E25" i="9"/>
  <c r="H20" i="9"/>
  <c r="G20" i="9"/>
  <c r="F20" i="9"/>
  <c r="E20" i="9"/>
  <c r="H17" i="9"/>
  <c r="H46" i="9" s="1"/>
  <c r="G17" i="9"/>
  <c r="G46" i="9" s="1"/>
  <c r="F17" i="9"/>
  <c r="F46" i="9" s="1"/>
  <c r="E17" i="9"/>
  <c r="E46" i="9" s="1"/>
  <c r="H15" i="9"/>
  <c r="G15" i="9"/>
  <c r="F15" i="9"/>
  <c r="E15" i="9"/>
  <c r="H14" i="9"/>
  <c r="H13" i="9" s="1"/>
  <c r="G14" i="9"/>
  <c r="G13" i="9" s="1"/>
  <c r="F14" i="9"/>
  <c r="E14" i="9"/>
  <c r="F13" i="9"/>
  <c r="E13" i="9"/>
  <c r="E45" i="8"/>
  <c r="H31" i="8"/>
  <c r="G31" i="8"/>
  <c r="F31" i="8"/>
  <c r="E31" i="8"/>
  <c r="H29" i="8"/>
  <c r="G29" i="8"/>
  <c r="F29" i="8"/>
  <c r="E29" i="8"/>
  <c r="H26" i="8"/>
  <c r="H45" i="8" s="1"/>
  <c r="G26" i="8"/>
  <c r="G45" i="8" s="1"/>
  <c r="F26" i="8"/>
  <c r="F45" i="8" s="1"/>
  <c r="E26" i="8"/>
  <c r="G25" i="8"/>
  <c r="F25" i="8"/>
  <c r="E25" i="8"/>
  <c r="H20" i="8"/>
  <c r="G20" i="8"/>
  <c r="F20" i="8"/>
  <c r="E20" i="8"/>
  <c r="H17" i="8"/>
  <c r="H46" i="8" s="1"/>
  <c r="G17" i="8"/>
  <c r="G46" i="8" s="1"/>
  <c r="F17" i="8"/>
  <c r="F46" i="8" s="1"/>
  <c r="E17" i="8"/>
  <c r="E46" i="8" s="1"/>
  <c r="H15" i="8"/>
  <c r="G15" i="8"/>
  <c r="F15" i="8"/>
  <c r="E15" i="8"/>
  <c r="H14" i="8"/>
  <c r="G14" i="8"/>
  <c r="F14" i="8"/>
  <c r="E14" i="8"/>
  <c r="E13" i="8" s="1"/>
  <c r="H13" i="8"/>
  <c r="G13" i="8"/>
  <c r="F13" i="8"/>
  <c r="H31" i="7"/>
  <c r="G31" i="7"/>
  <c r="F31" i="7"/>
  <c r="E31" i="7"/>
  <c r="H29" i="7"/>
  <c r="G29" i="7"/>
  <c r="F29" i="7"/>
  <c r="E29" i="7"/>
  <c r="H26" i="7"/>
  <c r="H45" i="7" s="1"/>
  <c r="G26" i="7"/>
  <c r="G45" i="7" s="1"/>
  <c r="F26" i="7"/>
  <c r="F45" i="7" s="1"/>
  <c r="E26" i="7"/>
  <c r="E45" i="7" s="1"/>
  <c r="H25" i="7"/>
  <c r="G25" i="7"/>
  <c r="F25" i="7"/>
  <c r="E25" i="7"/>
  <c r="H20" i="7"/>
  <c r="G20" i="7"/>
  <c r="F20" i="7"/>
  <c r="E20" i="7"/>
  <c r="H17" i="7"/>
  <c r="H46" i="7" s="1"/>
  <c r="G17" i="7"/>
  <c r="G46" i="7" s="1"/>
  <c r="F17" i="7"/>
  <c r="F46" i="7" s="1"/>
  <c r="E17" i="7"/>
  <c r="E46" i="7" s="1"/>
  <c r="H15" i="7"/>
  <c r="G15" i="7"/>
  <c r="F15" i="7"/>
  <c r="E15" i="7"/>
  <c r="H14" i="7"/>
  <c r="G14" i="7"/>
  <c r="G13" i="7" s="1"/>
  <c r="F14" i="7"/>
  <c r="E14" i="7"/>
  <c r="H13" i="7"/>
  <c r="F13" i="7"/>
  <c r="E13" i="7"/>
  <c r="H31" i="6"/>
  <c r="G31" i="6"/>
  <c r="F31" i="6"/>
  <c r="E31" i="6"/>
  <c r="H29" i="6"/>
  <c r="G29" i="6"/>
  <c r="F29" i="6"/>
  <c r="E29" i="6"/>
  <c r="H26" i="6"/>
  <c r="H45" i="6" s="1"/>
  <c r="G26" i="6"/>
  <c r="G45" i="6" s="1"/>
  <c r="F26" i="6"/>
  <c r="F45" i="6" s="1"/>
  <c r="E26" i="6"/>
  <c r="E45" i="6" s="1"/>
  <c r="H25" i="6"/>
  <c r="G25" i="6"/>
  <c r="F25" i="6"/>
  <c r="E25" i="6"/>
  <c r="H20" i="6"/>
  <c r="G20" i="6"/>
  <c r="F20" i="6"/>
  <c r="E20" i="6"/>
  <c r="H17" i="6"/>
  <c r="H46" i="6" s="1"/>
  <c r="G17" i="6"/>
  <c r="G46" i="6" s="1"/>
  <c r="F17" i="6"/>
  <c r="F46" i="6" s="1"/>
  <c r="E17" i="6"/>
  <c r="E46" i="6" s="1"/>
  <c r="H15" i="6"/>
  <c r="G15" i="6"/>
  <c r="F15" i="6"/>
  <c r="E15" i="6"/>
  <c r="H14" i="6"/>
  <c r="G14" i="6"/>
  <c r="F14" i="6"/>
  <c r="E14" i="6"/>
  <c r="H13" i="6"/>
  <c r="G13" i="6"/>
  <c r="F13" i="6"/>
  <c r="E13" i="6"/>
  <c r="G15" i="5"/>
  <c r="H15" i="5"/>
  <c r="F15" i="5"/>
  <c r="H31" i="5"/>
  <c r="G31" i="5"/>
  <c r="F31" i="5"/>
  <c r="E31" i="5"/>
  <c r="H29" i="5"/>
  <c r="G29" i="5"/>
  <c r="F29" i="5"/>
  <c r="E29" i="5"/>
  <c r="E25" i="5" s="1"/>
  <c r="H26" i="5"/>
  <c r="H45" i="5" s="1"/>
  <c r="G26" i="5"/>
  <c r="G45" i="5" s="1"/>
  <c r="F26" i="5"/>
  <c r="F45" i="5" s="1"/>
  <c r="E26" i="5"/>
  <c r="E45" i="5" s="1"/>
  <c r="E47" i="5" s="1"/>
  <c r="H25" i="5"/>
  <c r="G25" i="5"/>
  <c r="F25" i="5"/>
  <c r="H20" i="5"/>
  <c r="G20" i="5"/>
  <c r="F20" i="5"/>
  <c r="E20" i="5"/>
  <c r="H17" i="5"/>
  <c r="H46" i="5" s="1"/>
  <c r="G17" i="5"/>
  <c r="G46" i="5" s="1"/>
  <c r="F17" i="5"/>
  <c r="F46" i="5" s="1"/>
  <c r="E17" i="5"/>
  <c r="E46" i="5" s="1"/>
  <c r="E15" i="5"/>
  <c r="H14" i="5"/>
  <c r="G14" i="5"/>
  <c r="F14" i="5"/>
  <c r="E14" i="5"/>
  <c r="H13" i="5"/>
  <c r="G13" i="5"/>
  <c r="F13" i="5"/>
  <c r="E13" i="5"/>
  <c r="G45" i="4"/>
  <c r="H31" i="4"/>
  <c r="G31" i="4"/>
  <c r="F31" i="4"/>
  <c r="E31" i="4"/>
  <c r="H29" i="4"/>
  <c r="G29" i="4"/>
  <c r="F29" i="4"/>
  <c r="E29" i="4"/>
  <c r="H26" i="4"/>
  <c r="H45" i="4" s="1"/>
  <c r="G26" i="4"/>
  <c r="F26" i="4"/>
  <c r="F45" i="4" s="1"/>
  <c r="E26" i="4"/>
  <c r="E45" i="4" s="1"/>
  <c r="H25" i="4"/>
  <c r="G25" i="4"/>
  <c r="F25" i="4"/>
  <c r="E25" i="4"/>
  <c r="H20" i="4"/>
  <c r="G20" i="4"/>
  <c r="F20" i="4"/>
  <c r="E20" i="4"/>
  <c r="H17" i="4"/>
  <c r="H46" i="4" s="1"/>
  <c r="G17" i="4"/>
  <c r="G46" i="4" s="1"/>
  <c r="F17" i="4"/>
  <c r="F46" i="4" s="1"/>
  <c r="E17" i="4"/>
  <c r="E46" i="4" s="1"/>
  <c r="H15" i="4"/>
  <c r="G15" i="4"/>
  <c r="F15" i="4"/>
  <c r="E15" i="4"/>
  <c r="H14" i="4"/>
  <c r="G14" i="4"/>
  <c r="F14" i="4"/>
  <c r="E14" i="4"/>
  <c r="H13" i="4"/>
  <c r="G13" i="4"/>
  <c r="F13" i="4"/>
  <c r="E13" i="4"/>
  <c r="H31" i="3"/>
  <c r="G31" i="3"/>
  <c r="F31" i="3"/>
  <c r="E31" i="3"/>
  <c r="H29" i="3"/>
  <c r="G29" i="3"/>
  <c r="F29" i="3"/>
  <c r="E29" i="3"/>
  <c r="H26" i="3"/>
  <c r="H45" i="3" s="1"/>
  <c r="G26" i="3"/>
  <c r="G45" i="3" s="1"/>
  <c r="F26" i="3"/>
  <c r="F45" i="3" s="1"/>
  <c r="E26" i="3"/>
  <c r="E45" i="3" s="1"/>
  <c r="H25" i="3"/>
  <c r="G25" i="3"/>
  <c r="F25" i="3"/>
  <c r="E25" i="3"/>
  <c r="H20" i="3"/>
  <c r="G20" i="3"/>
  <c r="F20" i="3"/>
  <c r="E20" i="3"/>
  <c r="H17" i="3"/>
  <c r="H46" i="3" s="1"/>
  <c r="G17" i="3"/>
  <c r="G46" i="3" s="1"/>
  <c r="F17" i="3"/>
  <c r="F46" i="3" s="1"/>
  <c r="E17" i="3"/>
  <c r="E46" i="3" s="1"/>
  <c r="H15" i="3"/>
  <c r="G15" i="3"/>
  <c r="F15" i="3"/>
  <c r="E15" i="3"/>
  <c r="H14" i="3"/>
  <c r="G14" i="3"/>
  <c r="F14" i="3"/>
  <c r="E14" i="3"/>
  <c r="E13" i="3" s="1"/>
  <c r="H13" i="3"/>
  <c r="G13" i="3"/>
  <c r="F13" i="3"/>
  <c r="F15" i="2"/>
  <c r="F14" i="2"/>
  <c r="F13" i="2"/>
  <c r="F17" i="2"/>
  <c r="F20" i="2"/>
  <c r="F31" i="2"/>
  <c r="F29" i="2" s="1"/>
  <c r="F26" i="2"/>
  <c r="F45" i="2"/>
  <c r="H31" i="2"/>
  <c r="H29" i="2" s="1"/>
  <c r="G31" i="2"/>
  <c r="G29" i="2" s="1"/>
  <c r="E31" i="2"/>
  <c r="E29" i="2" s="1"/>
  <c r="H26" i="2"/>
  <c r="H45" i="2" s="1"/>
  <c r="G26" i="2"/>
  <c r="G45" i="2" s="1"/>
  <c r="E26" i="2"/>
  <c r="E45" i="2" s="1"/>
  <c r="H20" i="2"/>
  <c r="G20" i="2"/>
  <c r="E20" i="2"/>
  <c r="H17" i="2"/>
  <c r="G17" i="2"/>
  <c r="E17" i="2"/>
  <c r="E46" i="2" s="1"/>
  <c r="H15" i="2"/>
  <c r="G15" i="2"/>
  <c r="E15" i="2"/>
  <c r="H14" i="2"/>
  <c r="H13" i="2" s="1"/>
  <c r="G14" i="2"/>
  <c r="E14" i="2"/>
  <c r="G25" i="9" l="1"/>
  <c r="F47" i="9"/>
  <c r="G47" i="9"/>
  <c r="H47" i="9"/>
  <c r="H25" i="8"/>
  <c r="F47" i="8"/>
  <c r="G47" i="8"/>
  <c r="H47" i="8"/>
  <c r="E47" i="8"/>
  <c r="E47" i="7"/>
  <c r="F47" i="7"/>
  <c r="G47" i="7"/>
  <c r="H47" i="7"/>
  <c r="F47" i="6"/>
  <c r="E47" i="6"/>
  <c r="G47" i="6"/>
  <c r="H47" i="6"/>
  <c r="H47" i="5"/>
  <c r="F47" i="5"/>
  <c r="G47" i="5"/>
  <c r="F47" i="4"/>
  <c r="G47" i="3"/>
  <c r="F47" i="3"/>
  <c r="H47" i="3"/>
  <c r="H47" i="4"/>
  <c r="E47" i="3"/>
  <c r="E47" i="4"/>
  <c r="G47" i="4"/>
  <c r="H46" i="2"/>
  <c r="H47" i="2" s="1"/>
  <c r="E13" i="2"/>
  <c r="F46" i="2"/>
  <c r="F47" i="2" s="1"/>
  <c r="F25" i="2"/>
  <c r="G46" i="2"/>
  <c r="G47" i="2" s="1"/>
  <c r="G25" i="2"/>
  <c r="G13" i="2"/>
  <c r="E47" i="2"/>
  <c r="H25" i="2"/>
  <c r="E25" i="2"/>
</calcChain>
</file>

<file path=xl/sharedStrings.xml><?xml version="1.0" encoding="utf-8"?>
<sst xmlns="http://schemas.openxmlformats.org/spreadsheetml/2006/main" count="648" uniqueCount="58">
  <si>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</si>
  <si>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</si>
  <si>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</si>
  <si>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</si>
  <si>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</si>
  <si>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</si>
  <si>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</si>
  <si>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</si>
  <si>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</si>
  <si>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DSP</t>
  </si>
  <si>
    <t>JUDET</t>
  </si>
  <si>
    <t>Total</t>
  </si>
  <si>
    <t>I.3.1</t>
  </si>
  <si>
    <t>Preventie</t>
  </si>
  <si>
    <t>I.3.2</t>
  </si>
  <si>
    <t>Tratament</t>
  </si>
  <si>
    <t>Spitalul Jud. de Urg. Targoviste</t>
  </si>
  <si>
    <t>Sp. Jud. de Urg. Targoviste</t>
  </si>
  <si>
    <t>Sp. Municipal Moreni</t>
  </si>
  <si>
    <t>Sp. Or. Gaesti</t>
  </si>
  <si>
    <t>Sp. Or. Pucioasa</t>
  </si>
  <si>
    <t>Mortalitate materna</t>
  </si>
  <si>
    <t>TOTAL DSP</t>
  </si>
  <si>
    <t>TOTAL AAPL</t>
  </si>
  <si>
    <t>TOTAL GENERAL</t>
  </si>
  <si>
    <t>P.N.I.5 inf. nosocomiale</t>
  </si>
  <si>
    <t>Actiuni Prioritare ATI</t>
  </si>
  <si>
    <t>Actiuni Prioritare AVCAc</t>
  </si>
  <si>
    <t>Actiuni Prioritare IE/RE</t>
  </si>
  <si>
    <t>Actiuni Prioritare USTACC</t>
  </si>
  <si>
    <t>P.N. I Vaccinare</t>
  </si>
  <si>
    <t>P.N.II Boli prioritare</t>
  </si>
  <si>
    <t>P.N.V Factori de mediu</t>
  </si>
  <si>
    <t>P.N. XII Promovarea sanatatii</t>
  </si>
  <si>
    <t>P.N. III HIV</t>
  </si>
  <si>
    <t>P.N. IV TBC</t>
  </si>
  <si>
    <t>P.N.XIII Mama si copil</t>
  </si>
  <si>
    <t>PN II RT-PCR</t>
  </si>
  <si>
    <t>P.N.X Vitamina D</t>
  </si>
  <si>
    <t>P.N.VII.1 Screening cancer col uterin</t>
  </si>
  <si>
    <t>PN XII.1.3.1. Lapte praf</t>
  </si>
  <si>
    <t>PN XII.1.1.2. Deficiente auz</t>
  </si>
  <si>
    <t>PN XII.1.3.2. Malnutritie</t>
  </si>
  <si>
    <t>PN XII.1.1.3. Retinopatie</t>
  </si>
  <si>
    <t>PN XII.2.4. Izoimunizare Rh</t>
  </si>
  <si>
    <t xml:space="preserve">DSP              </t>
  </si>
  <si>
    <t>PNS 2023</t>
  </si>
  <si>
    <t>CA</t>
  </si>
  <si>
    <t>CB</t>
  </si>
  <si>
    <t>TOTAL P.N.XIII.</t>
  </si>
  <si>
    <t>15,02,2023</t>
  </si>
  <si>
    <t>15,03,2023</t>
  </si>
  <si>
    <t>03,04,2023</t>
  </si>
  <si>
    <t>03,05,2023</t>
  </si>
  <si>
    <t>08,06,2023</t>
  </si>
  <si>
    <t>07,07,2023</t>
  </si>
  <si>
    <t>03,08,2023</t>
  </si>
  <si>
    <t>31,08,2023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</si>
</sst>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1" fillId="0" borderId="4" xfId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1" fillId="0" borderId="9" xfId="1" applyBorder="1"/>
    <xf numFmtId="0" fontId="4" fillId="0" borderId="1" xfId="1" applyFont="1" applyBorder="1" applyAlignment="1">
      <alignment wrapText="1"/>
    </xf>
    <xf numFmtId="0" fontId="4" fillId="0" borderId="10" xfId="1" applyFont="1" applyBorder="1"/>
    <xf numFmtId="0" fontId="4" fillId="0" borderId="11" xfId="1" applyFont="1" applyBorder="1"/>
    <xf numFmtId="0" fontId="1" fillId="0" borderId="13" xfId="1" applyBorder="1"/>
    <xf numFmtId="0" fontId="4" fillId="0" borderId="14" xfId="1" applyFont="1" applyBorder="1"/>
    <xf numFmtId="0" fontId="4" fillId="0" borderId="15" xfId="1" applyFont="1" applyBorder="1"/>
    <xf numFmtId="0" fontId="3" fillId="0" borderId="18" xfId="1" applyFont="1" applyBorder="1"/>
    <xf numFmtId="0" fontId="3" fillId="2" borderId="19" xfId="1" applyFont="1" applyFill="1" applyBorder="1" applyAlignment="1">
      <alignment wrapText="1"/>
    </xf>
    <xf numFmtId="0" fontId="3" fillId="2" borderId="20" xfId="1" applyFont="1" applyFill="1" applyBorder="1" applyAlignment="1">
      <alignment horizontal="right"/>
    </xf>
    <xf numFmtId="0" fontId="3" fillId="2" borderId="21" xfId="1" applyFont="1" applyFill="1" applyBorder="1"/>
    <xf numFmtId="0" fontId="3" fillId="0" borderId="24" xfId="1" applyFont="1" applyBorder="1"/>
    <xf numFmtId="0" fontId="3" fillId="0" borderId="25" xfId="1" applyFont="1" applyBorder="1" applyAlignment="1">
      <alignment wrapText="1"/>
    </xf>
    <xf numFmtId="0" fontId="3" fillId="0" borderId="26" xfId="1" applyFont="1" applyBorder="1" applyAlignment="1">
      <alignment horizontal="right"/>
    </xf>
    <xf numFmtId="0" fontId="5" fillId="0" borderId="27" xfId="1" applyFont="1" applyBorder="1"/>
    <xf numFmtId="0" fontId="3" fillId="0" borderId="29" xfId="1" applyFont="1" applyBorder="1" applyAlignment="1">
      <alignment horizontal="right"/>
    </xf>
    <xf numFmtId="0" fontId="5" fillId="0" borderId="30" xfId="1" applyFont="1" applyBorder="1"/>
    <xf numFmtId="0" fontId="1" fillId="0" borderId="24" xfId="1" applyBorder="1"/>
    <xf numFmtId="0" fontId="1" fillId="0" borderId="25" xfId="1" applyBorder="1" applyAlignment="1">
      <alignment wrapText="1"/>
    </xf>
    <xf numFmtId="0" fontId="4" fillId="3" borderId="33" xfId="1" applyFont="1" applyFill="1" applyBorder="1"/>
    <xf numFmtId="0" fontId="4" fillId="3" borderId="34" xfId="1" applyFont="1" applyFill="1" applyBorder="1"/>
    <xf numFmtId="0" fontId="1" fillId="0" borderId="35" xfId="1" applyBorder="1"/>
    <xf numFmtId="0" fontId="1" fillId="0" borderId="36" xfId="1" applyBorder="1" applyAlignment="1">
      <alignment wrapText="1"/>
    </xf>
    <xf numFmtId="0" fontId="6" fillId="4" borderId="4" xfId="1" applyFont="1" applyFill="1" applyBorder="1"/>
    <xf numFmtId="0" fontId="6" fillId="4" borderId="8" xfId="1" applyFont="1" applyFill="1" applyBorder="1"/>
    <xf numFmtId="0" fontId="6" fillId="0" borderId="3" xfId="1" applyFont="1" applyBorder="1" applyAlignment="1">
      <alignment horizontal="right"/>
    </xf>
    <xf numFmtId="0" fontId="7" fillId="0" borderId="12" xfId="1" applyFont="1" applyBorder="1"/>
    <xf numFmtId="0" fontId="1" fillId="0" borderId="15" xfId="1" applyBorder="1"/>
    <xf numFmtId="0" fontId="1" fillId="0" borderId="37" xfId="1" applyBorder="1" applyAlignment="1">
      <alignment wrapText="1"/>
    </xf>
    <xf numFmtId="0" fontId="6" fillId="0" borderId="31" xfId="1" applyFont="1" applyBorder="1" applyAlignment="1">
      <alignment horizontal="right"/>
    </xf>
    <xf numFmtId="0" fontId="7" fillId="0" borderId="30" xfId="1" applyFont="1" applyBorder="1"/>
    <xf numFmtId="0" fontId="3" fillId="0" borderId="38" xfId="1" applyFont="1" applyBorder="1"/>
    <xf numFmtId="0" fontId="3" fillId="2" borderId="22" xfId="1" applyFont="1" applyFill="1" applyBorder="1" applyAlignment="1">
      <alignment wrapText="1"/>
    </xf>
    <xf numFmtId="0" fontId="3" fillId="2" borderId="23" xfId="1" applyFont="1" applyFill="1" applyBorder="1"/>
    <xf numFmtId="0" fontId="1" fillId="5" borderId="18" xfId="1" applyFill="1" applyBorder="1"/>
    <xf numFmtId="0" fontId="1" fillId="5" borderId="28" xfId="1" applyFill="1" applyBorder="1" applyAlignment="1">
      <alignment wrapText="1"/>
    </xf>
    <xf numFmtId="0" fontId="6" fillId="5" borderId="2" xfId="1" applyFont="1" applyFill="1" applyBorder="1"/>
    <xf numFmtId="0" fontId="1" fillId="6" borderId="18" xfId="1" applyFill="1" applyBorder="1"/>
    <xf numFmtId="0" fontId="1" fillId="6" borderId="9" xfId="1" applyFill="1" applyBorder="1"/>
    <xf numFmtId="0" fontId="6" fillId="6" borderId="1" xfId="1" applyFont="1" applyFill="1" applyBorder="1"/>
    <xf numFmtId="0" fontId="1" fillId="7" borderId="18" xfId="1" applyFill="1" applyBorder="1"/>
    <xf numFmtId="0" fontId="1" fillId="7" borderId="9" xfId="1" applyFill="1" applyBorder="1"/>
    <xf numFmtId="0" fontId="6" fillId="7" borderId="1" xfId="1" applyFont="1" applyFill="1" applyBorder="1"/>
    <xf numFmtId="0" fontId="1" fillId="8" borderId="18" xfId="1" applyFill="1" applyBorder="1"/>
    <xf numFmtId="0" fontId="1" fillId="8" borderId="13" xfId="1" applyFill="1" applyBorder="1"/>
    <xf numFmtId="0" fontId="6" fillId="8" borderId="16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horizontal="right"/>
    </xf>
    <xf numFmtId="0" fontId="4" fillId="3" borderId="5" xfId="1" applyFont="1" applyFill="1" applyBorder="1"/>
    <xf numFmtId="0" fontId="1" fillId="0" borderId="28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1" xfId="1" applyBorder="1"/>
    <xf numFmtId="0" fontId="6" fillId="0" borderId="32" xfId="1" applyFont="1" applyBorder="1"/>
    <xf numFmtId="0" fontId="6" fillId="0" borderId="22" xfId="1" applyFont="1" applyBorder="1"/>
    <xf numFmtId="0" fontId="6" fillId="0" borderId="40" xfId="1" applyFont="1" applyBorder="1"/>
    <xf numFmtId="0" fontId="4" fillId="0" borderId="41" xfId="1" applyFont="1" applyBorder="1"/>
    <xf numFmtId="0" fontId="6" fillId="0" borderId="41" xfId="1" applyFont="1" applyBorder="1"/>
    <xf numFmtId="0" fontId="8" fillId="0" borderId="42" xfId="1" applyFont="1" applyBorder="1"/>
    <xf numFmtId="0" fontId="6" fillId="5" borderId="27" xfId="1" applyFont="1" applyFill="1" applyBorder="1"/>
    <xf numFmtId="0" fontId="6" fillId="6" borderId="12" xfId="1" applyFont="1" applyFill="1" applyBorder="1"/>
    <xf numFmtId="0" fontId="6" fillId="7" borderId="12" xfId="1" applyFont="1" applyFill="1" applyBorder="1"/>
    <xf numFmtId="0" fontId="6" fillId="8" borderId="17" xfId="1" applyFont="1" applyFill="1" applyBorder="1"/>
    <xf numFmtId="0" fontId="4" fillId="3" borderId="8" xfId="1" applyFont="1" applyFill="1" applyBorder="1" applyAlignment="1">
      <alignment wrapText="1"/>
    </xf>
    <xf numFmtId="0" fontId="4" fillId="3" borderId="27" xfId="1" applyFont="1" applyFill="1" applyBorder="1" applyAlignment="1">
      <alignment wrapText="1"/>
    </xf>
    <xf numFmtId="0" fontId="6" fillId="5" borderId="12" xfId="1" applyFont="1" applyFill="1" applyBorder="1"/>
    <xf numFmtId="0" fontId="6" fillId="0" borderId="12" xfId="1" applyFont="1" applyBorder="1"/>
    <xf numFmtId="0" fontId="6" fillId="0" borderId="30" xfId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0" fontId="3" fillId="0" borderId="3" xfId="1" applyFont="1" applyBorder="1" applyAlignment="1">
      <alignment horizontal="center" wrapText="1"/>
    </xf>
    <xf numFmtId="0" fontId="3" fillId="0" borderId="86" xfId="1" applyFont="1" applyBorder="1" applyAlignment="1">
      <alignment horizontal="center" wrapText="1"/>
    </xf>
    <xf numFmtId="0" fontId="3" fillId="0" borderId="87" xfId="1" applyFont="1" applyBorder="1" applyAlignment="1">
      <alignment horizontal="center" wrapText="1"/>
    </xf>
    <xf numFmtId="3" fontId="3" fillId="0" borderId="76" xfId="1" applyNumberFormat="1" applyFont="1" applyBorder="1" applyAlignment="1">
      <alignment horizontal="center"/>
    </xf>
    <xf numFmtId="3" fontId="3" fillId="0" borderId="94" xfId="1" applyNumberFormat="1" applyFont="1" applyBorder="1" applyAlignment="1">
      <alignment horizontal="center"/>
    </xf>
    <xf numFmtId="3" fontId="0" fillId="0" borderId="59" xfId="0" applyNumberFormat="1" applyBorder="1"/>
    <xf numFmtId="3" fontId="0" fillId="0" borderId="83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54" xfId="0" applyNumberFormat="1" applyBorder="1"/>
    <xf numFmtId="3" fontId="0" fillId="0" borderId="80" xfId="0" applyNumberFormat="1" applyBorder="1"/>
    <xf numFmtId="3" fontId="0" fillId="0" borderId="49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81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0" fillId="9" borderId="46" xfId="0" applyNumberFormat="1" applyFill="1" applyBorder="1"/>
    <xf numFmtId="3" fontId="0" fillId="9" borderId="82" xfId="0" applyNumberFormat="1" applyFill="1" applyBorder="1"/>
    <xf numFmtId="3" fontId="0" fillId="9" borderId="47" xfId="0" applyNumberFormat="1" applyFill="1" applyBorder="1"/>
    <xf numFmtId="3" fontId="0" fillId="9" borderId="48" xfId="0" applyNumberFormat="1" applyFill="1" applyBorder="1"/>
    <xf numFmtId="3" fontId="4" fillId="3" borderId="46" xfId="1" applyNumberFormat="1" applyFont="1" applyFill="1" applyBorder="1"/>
    <xf numFmtId="3" fontId="4" fillId="3" borderId="82" xfId="1" applyNumberFormat="1" applyFont="1" applyFill="1" applyBorder="1"/>
    <xf numFmtId="3" fontId="4" fillId="3" borderId="47" xfId="1" applyNumberFormat="1" applyFont="1" applyFill="1" applyBorder="1"/>
    <xf numFmtId="3" fontId="4" fillId="3" borderId="48" xfId="1" applyNumberFormat="1" applyFont="1" applyFill="1" applyBorder="1"/>
    <xf numFmtId="3" fontId="6" fillId="4" borderId="59" xfId="1" applyNumberFormat="1" applyFont="1" applyFill="1" applyBorder="1"/>
    <xf numFmtId="3" fontId="6" fillId="4" borderId="83" xfId="1" applyNumberFormat="1" applyFont="1" applyFill="1" applyBorder="1"/>
    <xf numFmtId="3" fontId="6" fillId="4" borderId="60" xfId="1" applyNumberFormat="1" applyFont="1" applyFill="1" applyBorder="1"/>
    <xf numFmtId="3" fontId="6" fillId="4" borderId="61" xfId="1" applyNumberFormat="1" applyFont="1" applyFill="1" applyBorder="1"/>
    <xf numFmtId="3" fontId="3" fillId="2" borderId="46" xfId="1" applyNumberFormat="1" applyFont="1" applyFill="1" applyBorder="1"/>
    <xf numFmtId="3" fontId="3" fillId="2" borderId="82" xfId="1" applyNumberFormat="1" applyFont="1" applyFill="1" applyBorder="1"/>
    <xf numFmtId="3" fontId="3" fillId="2" borderId="47" xfId="1" applyNumberFormat="1" applyFont="1" applyFill="1" applyBorder="1"/>
    <xf numFmtId="3" fontId="3" fillId="2" borderId="48" xfId="1" applyNumberFormat="1" applyFont="1" applyFill="1" applyBorder="1"/>
    <xf numFmtId="3" fontId="1" fillId="5" borderId="59" xfId="1" applyNumberFormat="1" applyFill="1" applyBorder="1"/>
    <xf numFmtId="3" fontId="1" fillId="5" borderId="83" xfId="1" applyNumberFormat="1" applyFill="1" applyBorder="1"/>
    <xf numFmtId="3" fontId="12" fillId="5" borderId="60" xfId="1" applyNumberFormat="1" applyFont="1" applyFill="1" applyBorder="1"/>
    <xf numFmtId="3" fontId="1" fillId="5" borderId="61" xfId="1" applyNumberFormat="1" applyFill="1" applyBorder="1"/>
    <xf numFmtId="3" fontId="1" fillId="6" borderId="54" xfId="1" applyNumberFormat="1" applyFill="1" applyBorder="1"/>
    <xf numFmtId="3" fontId="1" fillId="6" borderId="80" xfId="1" applyNumberFormat="1" applyFill="1" applyBorder="1"/>
    <xf numFmtId="3" fontId="1" fillId="6" borderId="49" xfId="1" applyNumberFormat="1" applyFill="1" applyBorder="1"/>
    <xf numFmtId="3" fontId="1" fillId="6" borderId="55" xfId="1" applyNumberFormat="1" applyFill="1" applyBorder="1"/>
    <xf numFmtId="3" fontId="1" fillId="7" borderId="54" xfId="1" applyNumberFormat="1" applyFill="1" applyBorder="1"/>
    <xf numFmtId="3" fontId="1" fillId="7" borderId="80" xfId="1" applyNumberFormat="1" applyFill="1" applyBorder="1"/>
    <xf numFmtId="3" fontId="1" fillId="7" borderId="49" xfId="1" applyNumberFormat="1" applyFill="1" applyBorder="1"/>
    <xf numFmtId="3" fontId="1" fillId="7" borderId="55" xfId="1" applyNumberFormat="1" applyFill="1" applyBorder="1"/>
    <xf numFmtId="3" fontId="1" fillId="8" borderId="56" xfId="1" applyNumberFormat="1" applyFill="1" applyBorder="1"/>
    <xf numFmtId="3" fontId="1" fillId="8" borderId="81" xfId="1" applyNumberFormat="1" applyFill="1" applyBorder="1"/>
    <xf numFmtId="3" fontId="1" fillId="8" borderId="57" xfId="1" applyNumberFormat="1" applyFill="1" applyBorder="1"/>
    <xf numFmtId="3" fontId="1" fillId="8" borderId="58" xfId="1" applyNumberFormat="1" applyFill="1" applyBorder="1"/>
    <xf numFmtId="3" fontId="4" fillId="3" borderId="51" xfId="1" applyNumberFormat="1" applyFont="1" applyFill="1" applyBorder="1"/>
    <xf numFmtId="3" fontId="4" fillId="3" borderId="79" xfId="1" applyNumberFormat="1" applyFont="1" applyFill="1" applyBorder="1"/>
    <xf numFmtId="3" fontId="4" fillId="3" borderId="52" xfId="1" applyNumberFormat="1" applyFont="1" applyFill="1" applyBorder="1"/>
    <xf numFmtId="3" fontId="4" fillId="3" borderId="53" xfId="1" applyNumberFormat="1" applyFont="1" applyFill="1" applyBorder="1"/>
    <xf numFmtId="3" fontId="4" fillId="3" borderId="54" xfId="1" applyNumberFormat="1" applyFont="1" applyFill="1" applyBorder="1"/>
    <xf numFmtId="3" fontId="4" fillId="3" borderId="80" xfId="1" applyNumberFormat="1" applyFont="1" applyFill="1" applyBorder="1"/>
    <xf numFmtId="3" fontId="4" fillId="3" borderId="49" xfId="1" applyNumberFormat="1" applyFont="1" applyFill="1" applyBorder="1"/>
    <xf numFmtId="3" fontId="4" fillId="3" borderId="55" xfId="1" applyNumberFormat="1" applyFont="1" applyFill="1" applyBorder="1"/>
    <xf numFmtId="3" fontId="6" fillId="5" borderId="54" xfId="1" applyNumberFormat="1" applyFont="1" applyFill="1" applyBorder="1"/>
    <xf numFmtId="3" fontId="6" fillId="5" borderId="80" xfId="1" applyNumberFormat="1" applyFont="1" applyFill="1" applyBorder="1"/>
    <xf numFmtId="3" fontId="6" fillId="5" borderId="49" xfId="1" applyNumberFormat="1" applyFont="1" applyFill="1" applyBorder="1"/>
    <xf numFmtId="3" fontId="6" fillId="5" borderId="55" xfId="1" applyNumberFormat="1" applyFont="1" applyFill="1" applyBorder="1"/>
    <xf numFmtId="3" fontId="0" fillId="0" borderId="74" xfId="0" applyNumberFormat="1" applyBorder="1"/>
    <xf numFmtId="3" fontId="0" fillId="0" borderId="75" xfId="0" applyNumberFormat="1" applyBorder="1"/>
    <xf numFmtId="3" fontId="1" fillId="5" borderId="60" xfId="1" applyNumberFormat="1" applyFill="1" applyBorder="1"/>
    <xf numFmtId="3" fontId="0" fillId="0" borderId="76" xfId="0" applyNumberFormat="1" applyBorder="1"/>
    <xf numFmtId="3" fontId="0" fillId="0" borderId="84" xfId="0" applyNumberFormat="1" applyBorder="1"/>
    <xf numFmtId="3" fontId="0" fillId="0" borderId="77" xfId="0" applyNumberFormat="1" applyBorder="1"/>
    <xf numFmtId="3" fontId="0" fillId="0" borderId="78" xfId="0" applyNumberFormat="1" applyBorder="1"/>
    <xf numFmtId="3" fontId="0" fillId="0" borderId="97" xfId="0" applyNumberForma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100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101" xfId="0" applyNumberFormat="1" applyBorder="1"/>
    <xf numFmtId="3" fontId="0" fillId="0" borderId="104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3" fontId="0" fillId="0" borderId="82" xfId="0" applyNumberFormat="1" applyBorder="1"/>
    <xf numFmtId="3" fontId="0" fillId="0" borderId="62" xfId="0" applyNumberFormat="1" applyBorder="1"/>
    <xf numFmtId="3" fontId="0" fillId="0" borderId="85" xfId="0" applyNumberFormat="1" applyBorder="1"/>
    <xf numFmtId="3" fontId="0" fillId="0" borderId="63" xfId="0" applyNumberFormat="1" applyBorder="1"/>
    <xf numFmtId="3" fontId="0" fillId="0" borderId="64" xfId="0" applyNumberFormat="1" applyBorder="1"/>
    <xf numFmtId="3" fontId="10" fillId="0" borderId="46" xfId="0" applyNumberFormat="1" applyFont="1" applyBorder="1"/>
    <xf numFmtId="3" fontId="10" fillId="0" borderId="50" xfId="0" applyNumberFormat="1" applyFont="1" applyBorder="1"/>
    <xf numFmtId="3" fontId="11" fillId="0" borderId="46" xfId="0" applyNumberFormat="1" applyFont="1" applyBorder="1"/>
    <xf numFmtId="3" fontId="11" fillId="0" borderId="50" xfId="0" applyNumberFormat="1" applyFont="1" applyBorder="1"/>
    <xf numFmtId="3" fontId="9" fillId="0" borderId="65" xfId="0" applyNumberFormat="1" applyFont="1" applyBorder="1"/>
    <xf numFmtId="3" fontId="9" fillId="0" borderId="50" xfId="0" applyNumberFormat="1" applyFont="1" applyBorder="1"/>
    <xf numFmtId="3" fontId="9" fillId="0" borderId="66" xfId="0" applyNumberFormat="1" applyFont="1" applyBorder="1"/>
    <xf numFmtId="1" fontId="3" fillId="5" borderId="43" xfId="1" applyNumberFormat="1" applyFont="1" applyFill="1" applyBorder="1" applyAlignment="1">
      <alignment horizontal="center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0" fontId="3" fillId="0" borderId="73" xfId="1" applyFont="1" applyBorder="1" applyAlignment="1">
      <alignment horizontal="center" wrapText="1"/>
    </xf>
    <xf numFmtId="0" fontId="3" fillId="0" borderId="39" xfId="1" applyFont="1" applyBorder="1" applyAlignment="1">
      <alignment horizontal="center" wrapText="1"/>
    </xf>
    <xf numFmtId="0" fontId="3" fillId="0" borderId="71" xfId="1" applyFont="1" applyBorder="1" applyAlignment="1">
      <alignment horizontal="center" wrapText="1"/>
    </xf>
    <xf numFmtId="0" fontId="3" fillId="0" borderId="72" xfId="1" applyFont="1" applyBorder="1" applyAlignment="1">
      <alignment horizontal="center" wrapText="1"/>
    </xf>
    <xf numFmtId="0" fontId="3" fillId="0" borderId="69" xfId="1" applyFont="1" applyBorder="1" applyAlignment="1">
      <alignment horizontal="center" wrapText="1"/>
    </xf>
    <xf numFmtId="0" fontId="3" fillId="0" borderId="70" xfId="1" applyFont="1" applyBorder="1" applyAlignment="1">
      <alignment horizontal="center" wrapText="1"/>
    </xf>
    <xf numFmtId="0" fontId="3" fillId="0" borderId="68" xfId="1" applyFont="1" applyBorder="1" applyAlignment="1">
      <alignment horizontal="center"/>
    </xf>
    <xf numFmtId="0" fontId="3" fillId="0" borderId="88" xfId="1" applyFont="1" applyBorder="1" applyAlignment="1">
      <alignment horizontal="center"/>
    </xf>
    <xf numFmtId="0" fontId="3" fillId="0" borderId="89" xfId="1" applyFont="1" applyBorder="1" applyAlignment="1">
      <alignment horizontal="center"/>
    </xf>
    <xf numFmtId="0" fontId="3" fillId="0" borderId="90" xfId="1" applyFont="1" applyBorder="1" applyAlignment="1">
      <alignment horizontal="center"/>
    </xf>
    <xf numFmtId="0" fontId="3" fillId="0" borderId="91" xfId="1" applyFont="1" applyBorder="1" applyAlignment="1">
      <alignment horizontal="center"/>
    </xf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3" fontId="3" fillId="0" borderId="92" xfId="1" applyNumberFormat="1" applyFont="1" applyBorder="1" applyAlignment="1">
      <alignment horizontal="center"/>
    </xf>
    <xf numFmtId="3" fontId="3" fillId="0" borderId="93" xfId="1" applyNumberFormat="1" applyFont="1" applyBorder="1" applyAlignment="1">
      <alignment horizontal="center"/>
    </xf>
    <xf numFmtId="0" fontId="3" fillId="0" borderId="95" xfId="1" applyFont="1" applyBorder="1" applyAlignment="1">
      <alignment horizontal="center"/>
    </xf>
    <xf numFmtId="0" fontId="3" fillId="0" borderId="9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50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2186000</v>
      </c>
      <c r="G7" s="87">
        <v>416000</v>
      </c>
      <c r="H7" s="88">
        <v>416000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273000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178000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2245000</v>
      </c>
      <c r="G45" s="164">
        <f>SUM(G7,G8,G9,G10,G11,G12,G16,G26)</f>
        <v>416000</v>
      </c>
      <c r="H45" s="165">
        <f>SUM(H7,H8,H9,H10,H11,H12,H16,H26)</f>
        <v>416000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5265000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7510000</v>
      </c>
      <c r="G47" s="169">
        <f>SUM(G45:G46)</f>
        <v>1416566</v>
      </c>
      <c r="H47" s="170">
        <f>SUM(H45:H46)</f>
        <v>1416566</v>
      </c>
    </row>
  </sheetData>
  <sheetProtection selectLockedCells="1" selectUnlockedCells="1"/>
  <mergeCells count="13">
    <mergeCell ref="A44:B44"/>
    <mergeCell ref="E5:F5"/>
    <mergeCell ref="G5:G6"/>
    <mergeCell ref="H5:H6"/>
    <mergeCell ref="A43:B43"/>
    <mergeCell ref="A38:B38"/>
    <mergeCell ref="A39:B39"/>
    <mergeCell ref="E3:H3"/>
    <mergeCell ref="A4:A5"/>
    <mergeCell ref="B4:B5"/>
    <mergeCell ref="C4:C5"/>
    <mergeCell ref="D4:D5"/>
    <mergeCell ref="E4:H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="120" zoomScaleNormal="120" workbookViewId="0">
      <selection activeCell="G21" sqref="G21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51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2358000</v>
      </c>
      <c r="G7" s="87">
        <v>587640</v>
      </c>
      <c r="H7" s="88">
        <v>587640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2417000</v>
      </c>
      <c r="G45" s="164">
        <f>SUM(G7,G8,G9,G10,G11,G12,G16,G26)</f>
        <v>587640</v>
      </c>
      <c r="H45" s="165">
        <f>SUM(H7,H8,H9,H10,H11,H12,H16,H26)</f>
        <v>587640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7698000</v>
      </c>
      <c r="G47" s="169">
        <f>SUM(G45:G46)</f>
        <v>1588206</v>
      </c>
      <c r="H47" s="170">
        <f>SUM(H45:H46)</f>
        <v>1588206</v>
      </c>
    </row>
  </sheetData>
  <sheetProtection selectLockedCells="1" selectUnlockedCells="1"/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52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2358000</v>
      </c>
      <c r="G7" s="87">
        <v>587640</v>
      </c>
      <c r="H7" s="88">
        <v>587640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0</v>
      </c>
      <c r="H8" s="92">
        <v>0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0</v>
      </c>
      <c r="H10" s="92">
        <v>0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988169</v>
      </c>
      <c r="H13" s="100">
        <f>SUM(H14:H15)</f>
        <v>988169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988169</v>
      </c>
      <c r="H15" s="96">
        <f>SUM(H19)</f>
        <v>988169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988169</v>
      </c>
      <c r="H17" s="108">
        <f>SUM(H18:H19)</f>
        <v>988169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988169</v>
      </c>
      <c r="H19" s="96">
        <v>988169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12397</v>
      </c>
      <c r="H20" s="112">
        <f>SUM(H21:H24)</f>
        <v>12397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12397</v>
      </c>
      <c r="H21" s="116">
        <v>12397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0</v>
      </c>
      <c r="H41" s="154">
        <v>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0</v>
      </c>
      <c r="H42" s="158">
        <v>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2417000</v>
      </c>
      <c r="G45" s="164">
        <f>SUM(G7,G8,G9,G10,G11,G12,G16,G26)</f>
        <v>587640</v>
      </c>
      <c r="H45" s="165">
        <f>SUM(H7,H8,H9,H10,H11,H12,H16,H26)</f>
        <v>587640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1000566</v>
      </c>
      <c r="H46" s="167">
        <f>SUM(H17,H20,H29,H38,H39,H43,H44,H40,H41,H42)</f>
        <v>1000566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7698000</v>
      </c>
      <c r="G47" s="169">
        <f>SUM(G45:G46)</f>
        <v>1588206</v>
      </c>
      <c r="H47" s="170">
        <f>SUM(H45:H46)</f>
        <v>1588206</v>
      </c>
    </row>
  </sheetData>
  <sheetProtection selectLockedCells="1" selectUnlockedCells="1"/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53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2539000</v>
      </c>
      <c r="G7" s="87">
        <v>864880</v>
      </c>
      <c r="H7" s="88">
        <v>864880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1851</v>
      </c>
      <c r="H8" s="92">
        <v>1851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1248</v>
      </c>
      <c r="H10" s="92">
        <v>1248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48587</v>
      </c>
      <c r="H20" s="112">
        <f>SUM(H21:H24)</f>
        <v>48587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47474</v>
      </c>
      <c r="H21" s="116">
        <v>47474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6000</v>
      </c>
      <c r="H41" s="154">
        <v>6000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2598000</v>
      </c>
      <c r="G45" s="164">
        <f>SUM(G7,G8,G9,G10,G11,G12,G16,G26)</f>
        <v>867979</v>
      </c>
      <c r="H45" s="165">
        <f>SUM(H7,H8,H9,H10,H11,H12,H16,H26)</f>
        <v>867979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1559587</v>
      </c>
      <c r="H46" s="167">
        <f>SUM(H17,H20,H29,H38,H39,H43,H44,H40,H41,H42)</f>
        <v>1559587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7879000</v>
      </c>
      <c r="G47" s="169">
        <f>SUM(G45:G46)</f>
        <v>2427566</v>
      </c>
      <c r="H47" s="170">
        <f>SUM(H45:H46)</f>
        <v>2427566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54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2539000</v>
      </c>
      <c r="G7" s="87">
        <v>1040840</v>
      </c>
      <c r="H7" s="88">
        <v>1040840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5181</v>
      </c>
      <c r="H8" s="92">
        <v>5181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3628</v>
      </c>
      <c r="H10" s="92">
        <v>3628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48587</v>
      </c>
      <c r="H20" s="112">
        <f>SUM(H21:H24)</f>
        <v>48587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47474</v>
      </c>
      <c r="H21" s="116">
        <v>47474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2998</v>
      </c>
      <c r="H25" s="112">
        <f>H26+H29</f>
        <v>2998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13000</v>
      </c>
      <c r="H41" s="154">
        <v>13000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2598000</v>
      </c>
      <c r="G45" s="164">
        <f>SUM(G7,G8,G9,G10,G11,G12,G16,G26)</f>
        <v>1049649</v>
      </c>
      <c r="H45" s="165">
        <f>SUM(H7,H8,H9,H10,H11,H12,H16,H26)</f>
        <v>1049649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1569585</v>
      </c>
      <c r="H46" s="167">
        <f>SUM(H17,H20,H29,H38,H39,H43,H44,H40,H41,H42)</f>
        <v>1569585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7879000</v>
      </c>
      <c r="G47" s="169">
        <f>SUM(G45:G46)</f>
        <v>2619234</v>
      </c>
      <c r="H47" s="170">
        <f>SUM(H45:H46)</f>
        <v>2619234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H47"/>
  <sheetViews>
    <sheetView workbookViewId="0">
      <selection activeCell="I7" sqref="I7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55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2841000</v>
      </c>
      <c r="G7" s="87">
        <v>1142400</v>
      </c>
      <c r="H7" s="88">
        <v>1142400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6266</v>
      </c>
      <c r="H8" s="92">
        <v>6266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5076</v>
      </c>
      <c r="H10" s="92">
        <v>5076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2000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3119000</v>
      </c>
      <c r="G13" s="99">
        <f>SUM(G14:G15)</f>
        <v>1319000</v>
      </c>
      <c r="H13" s="100">
        <f>SUM(H14:H15)</f>
        <v>1319000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3115000</v>
      </c>
      <c r="G15" s="95">
        <f>G19</f>
        <v>1319000</v>
      </c>
      <c r="H15" s="96">
        <f>SUM(H19)</f>
        <v>1319000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3115000</v>
      </c>
      <c r="G17" s="107">
        <f>SUM(G18:G19)</f>
        <v>1319000</v>
      </c>
      <c r="H17" s="108">
        <f>SUM(H18:H19)</f>
        <v>1319000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3115000</v>
      </c>
      <c r="G19" s="95">
        <v>1319000</v>
      </c>
      <c r="H19" s="96">
        <v>1319000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289000</v>
      </c>
      <c r="G20" s="111">
        <f>SUM(G21:G24)</f>
        <v>69000</v>
      </c>
      <c r="H20" s="112">
        <f>SUM(H21:H24)</f>
        <v>69000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194000</v>
      </c>
      <c r="G21" s="115">
        <v>62812</v>
      </c>
      <c r="H21" s="116">
        <v>62812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25000</v>
      </c>
      <c r="G22" s="119">
        <v>1113</v>
      </c>
      <c r="H22" s="120">
        <v>1113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30000</v>
      </c>
      <c r="G23" s="123">
        <v>4862</v>
      </c>
      <c r="H23" s="124">
        <v>4862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213</v>
      </c>
      <c r="H24" s="128">
        <v>213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2998</v>
      </c>
      <c r="H25" s="112">
        <f>H26+H29</f>
        <v>2998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0</v>
      </c>
      <c r="H38" s="151">
        <v>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75000</v>
      </c>
      <c r="H39" s="151">
        <v>75000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33000</v>
      </c>
      <c r="H41" s="154">
        <v>33000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186000</v>
      </c>
      <c r="H42" s="158">
        <v>186000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2900000</v>
      </c>
      <c r="G45" s="164">
        <f>SUM(G7,G8,G9,G10,G11,G12,G16,G26)</f>
        <v>1153742</v>
      </c>
      <c r="H45" s="165">
        <f>SUM(H7,H8,H9,H10,H11,H12,H16,H26)</f>
        <v>1153742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5281000</v>
      </c>
      <c r="G46" s="166">
        <f>SUM(G17,G20,G29,G38,G39,G40,G43,G44,G3,G41,G42)</f>
        <v>1684998</v>
      </c>
      <c r="H46" s="167">
        <f>SUM(H17,H20,H29,H38,H39,H43,H44,H40,H41,H42)</f>
        <v>1684998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8181000</v>
      </c>
      <c r="G47" s="169">
        <f>SUM(G45:G46)</f>
        <v>2838740</v>
      </c>
      <c r="H47" s="170">
        <f>SUM(H45:H46)</f>
        <v>2838740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H47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56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2841000</v>
      </c>
      <c r="G7" s="87">
        <v>1248440</v>
      </c>
      <c r="H7" s="88">
        <v>1248440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26000</v>
      </c>
      <c r="G8" s="91">
        <v>7089</v>
      </c>
      <c r="H8" s="92">
        <v>7089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22000</v>
      </c>
      <c r="G10" s="91">
        <v>10354</v>
      </c>
      <c r="H10" s="92">
        <v>10354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3000</v>
      </c>
      <c r="G11" s="91">
        <v>0</v>
      </c>
      <c r="H11" s="92">
        <v>0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3681000</v>
      </c>
      <c r="F13" s="98">
        <f>SUM(F14:F15)</f>
        <v>3679000</v>
      </c>
      <c r="G13" s="99">
        <f>SUM(G14:G15)</f>
        <v>2397355</v>
      </c>
      <c r="H13" s="100">
        <f>SUM(H14:H15)</f>
        <v>2397355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4000</v>
      </c>
      <c r="G14" s="87">
        <f>G16+G18</f>
        <v>355</v>
      </c>
      <c r="H14" s="88">
        <f>H16+H18</f>
        <v>355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3675000</v>
      </c>
      <c r="F15" s="94">
        <f>F19</f>
        <v>3675000</v>
      </c>
      <c r="G15" s="95">
        <f>G19</f>
        <v>2397000</v>
      </c>
      <c r="H15" s="96">
        <f>SUM(H19)</f>
        <v>2397000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4000</v>
      </c>
      <c r="G16" s="103">
        <v>355</v>
      </c>
      <c r="H16" s="104">
        <v>355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3675000</v>
      </c>
      <c r="F17" s="106">
        <f>SUM(F18:F19)</f>
        <v>3675000</v>
      </c>
      <c r="G17" s="107">
        <f>SUM(G18:G19)</f>
        <v>2397000</v>
      </c>
      <c r="H17" s="108">
        <f>SUM(H18:H19)</f>
        <v>2397000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3675000</v>
      </c>
      <c r="F19" s="94">
        <v>3675000</v>
      </c>
      <c r="G19" s="95">
        <v>2397000</v>
      </c>
      <c r="H19" s="96">
        <v>2397000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368000</v>
      </c>
      <c r="G20" s="111">
        <f>SUM(G21:G24)</f>
        <v>167283</v>
      </c>
      <c r="H20" s="112">
        <f>SUM(H21:H24)</f>
        <v>40283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264000</v>
      </c>
      <c r="G21" s="115">
        <v>141000</v>
      </c>
      <c r="H21" s="116">
        <v>14000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29000</v>
      </c>
      <c r="G22" s="119">
        <v>18526</v>
      </c>
      <c r="H22" s="120">
        <v>18526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35000</v>
      </c>
      <c r="G23" s="123">
        <v>4862</v>
      </c>
      <c r="H23" s="124">
        <v>4862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40000</v>
      </c>
      <c r="G24" s="127">
        <v>2895</v>
      </c>
      <c r="H24" s="128">
        <v>2895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21000</v>
      </c>
      <c r="G25" s="111">
        <f>G26+G29</f>
        <v>7568</v>
      </c>
      <c r="H25" s="112">
        <f>H26+H29</f>
        <v>7568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4570</v>
      </c>
      <c r="H26" s="132">
        <f>SUM(H27:H28)</f>
        <v>4570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4570</v>
      </c>
      <c r="H27" s="136">
        <v>4570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16000</v>
      </c>
      <c r="G29" s="139">
        <f>G30+G31+G36+G37</f>
        <v>2998</v>
      </c>
      <c r="H29" s="140">
        <f>H30+H31+H36+H37</f>
        <v>2998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6000</v>
      </c>
      <c r="G30" s="91">
        <v>2998</v>
      </c>
      <c r="H30" s="92">
        <v>2998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2000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2000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6000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300000</v>
      </c>
      <c r="F38" s="149">
        <v>300000</v>
      </c>
      <c r="G38" s="150">
        <v>142000</v>
      </c>
      <c r="H38" s="151">
        <v>142000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170000</v>
      </c>
      <c r="F39" s="150">
        <v>170000</v>
      </c>
      <c r="G39" s="150">
        <v>80000</v>
      </c>
      <c r="H39" s="151">
        <v>80000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110000</v>
      </c>
      <c r="F41" s="153">
        <v>110000</v>
      </c>
      <c r="G41" s="153">
        <v>64000</v>
      </c>
      <c r="H41" s="154">
        <v>64000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2385000</v>
      </c>
      <c r="F42" s="156">
        <v>1181000</v>
      </c>
      <c r="G42" s="157">
        <v>389700</v>
      </c>
      <c r="H42" s="158">
        <v>389700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2901000</v>
      </c>
      <c r="G45" s="164">
        <f>SUM(G7,G8,G9,G10,G11,G12,G16,G26)</f>
        <v>1270808</v>
      </c>
      <c r="H45" s="165">
        <f>SUM(H7,H8,H9,H10,H11,H12,H16,H26)</f>
        <v>1270808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7296000</v>
      </c>
      <c r="F46" s="166">
        <f>SUM(F17,F20,F29,F38,F39,F43,F44,F40,F41,F42)</f>
        <v>5920000</v>
      </c>
      <c r="G46" s="166">
        <f>SUM(G17,G20,G29,G38,G39,G40,G43,G44,G3,G41,G42)</f>
        <v>3242981</v>
      </c>
      <c r="H46" s="167">
        <f>SUM(H17,H20,H29,H38,H39,H43,H44,H40,H41,H42)</f>
        <v>3115981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10490000</v>
      </c>
      <c r="F47" s="168">
        <f>SUM(F45:F46)</f>
        <v>8821000</v>
      </c>
      <c r="G47" s="169">
        <f>SUM(G45:G46)</f>
        <v>4513789</v>
      </c>
      <c r="H47" s="170">
        <f>SUM(H45:H46)</f>
        <v>4386789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H47"/>
  <sheetViews>
    <sheetView tabSelected="1" workbookViewId="0">
      <selection activeCell="K29" sqref="K29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46</v>
      </c>
      <c r="E1" s="3"/>
      <c r="F1" s="3"/>
      <c r="G1" s="1"/>
      <c r="H1" s="1" t="s">
        <v>57</v>
      </c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1">
        <v>2023</v>
      </c>
      <c r="F3" s="172"/>
      <c r="G3" s="172"/>
      <c r="H3" s="173"/>
    </row>
    <row r="4" spans="1:8" ht="13.5" customHeight="1" thickBot="1" x14ac:dyDescent="0.25">
      <c r="A4" s="174" t="s">
        <v>1</v>
      </c>
      <c r="B4" s="176" t="s">
        <v>2</v>
      </c>
      <c r="C4" s="178" t="s">
        <v>3</v>
      </c>
      <c r="D4" s="180" t="s">
        <v>4</v>
      </c>
      <c r="E4" s="182" t="s">
        <v>5</v>
      </c>
      <c r="F4" s="183"/>
      <c r="G4" s="183"/>
      <c r="H4" s="184"/>
    </row>
    <row r="5" spans="1:8" ht="13.5" thickBot="1" x14ac:dyDescent="0.25">
      <c r="A5" s="175"/>
      <c r="B5" s="177"/>
      <c r="C5" s="179"/>
      <c r="D5" s="181"/>
      <c r="E5" s="187" t="s">
        <v>6</v>
      </c>
      <c r="F5" s="188"/>
      <c r="G5" s="189" t="s">
        <v>7</v>
      </c>
      <c r="H5" s="189" t="s">
        <v>8</v>
      </c>
    </row>
    <row r="6" spans="1:8" ht="13.5" thickBot="1" x14ac:dyDescent="0.25">
      <c r="A6" s="80"/>
      <c r="B6" s="81"/>
      <c r="C6" s="82"/>
      <c r="D6" s="4"/>
      <c r="E6" s="83" t="s">
        <v>47</v>
      </c>
      <c r="F6" s="84" t="s">
        <v>48</v>
      </c>
      <c r="G6" s="190"/>
      <c r="H6" s="190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3010000</v>
      </c>
      <c r="F7" s="86">
        <v>3010000</v>
      </c>
      <c r="G7" s="87">
        <v>1359160</v>
      </c>
      <c r="H7" s="88">
        <v>1359160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130000</v>
      </c>
      <c r="F8" s="90">
        <v>130000</v>
      </c>
      <c r="G8" s="91">
        <v>14631</v>
      </c>
      <c r="H8" s="92">
        <v>14631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39000</v>
      </c>
      <c r="F10" s="90">
        <v>39000</v>
      </c>
      <c r="G10" s="91">
        <v>12202</v>
      </c>
      <c r="H10" s="92">
        <v>12202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4000</v>
      </c>
      <c r="F11" s="90">
        <v>4000</v>
      </c>
      <c r="G11" s="91">
        <v>856</v>
      </c>
      <c r="H11" s="92">
        <v>856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5276000</v>
      </c>
      <c r="F13" s="98">
        <f>SUM(F14:F15)</f>
        <v>4326000</v>
      </c>
      <c r="G13" s="99">
        <f>SUM(G14:G15)</f>
        <v>3675710</v>
      </c>
      <c r="H13" s="100">
        <f>SUM(H14:H15)</f>
        <v>3675710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6000</v>
      </c>
      <c r="F14" s="86">
        <f>F16+F18</f>
        <v>6000</v>
      </c>
      <c r="G14" s="87">
        <f>G16+G18</f>
        <v>710</v>
      </c>
      <c r="H14" s="88">
        <f>H16+H18</f>
        <v>710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5270000</v>
      </c>
      <c r="F15" s="94">
        <f>F19</f>
        <v>4320000</v>
      </c>
      <c r="G15" s="95">
        <f>G19</f>
        <v>3675000</v>
      </c>
      <c r="H15" s="96">
        <f>SUM(H19)</f>
        <v>3675000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6000</v>
      </c>
      <c r="F16" s="102">
        <v>6000</v>
      </c>
      <c r="G16" s="103">
        <v>710</v>
      </c>
      <c r="H16" s="104">
        <v>710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5270000</v>
      </c>
      <c r="F17" s="106">
        <f>SUM(F18:F19)</f>
        <v>4320000</v>
      </c>
      <c r="G17" s="107">
        <f>SUM(G18:G19)</f>
        <v>3675000</v>
      </c>
      <c r="H17" s="108">
        <f>SUM(H18:H19)</f>
        <v>3675000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5270000</v>
      </c>
      <c r="F19" s="94">
        <v>4320000</v>
      </c>
      <c r="G19" s="95">
        <v>3675000</v>
      </c>
      <c r="H19" s="96">
        <v>3675000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525000</v>
      </c>
      <c r="F20" s="110">
        <f>SUM(F21:F24)</f>
        <v>525000</v>
      </c>
      <c r="G20" s="111">
        <f>SUM(G21:G24)</f>
        <v>205068</v>
      </c>
      <c r="H20" s="112">
        <f>SUM(H21:H24)</f>
        <v>205068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375000</v>
      </c>
      <c r="F21" s="114">
        <v>375000</v>
      </c>
      <c r="G21" s="115">
        <v>169205</v>
      </c>
      <c r="H21" s="116">
        <v>169205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35000</v>
      </c>
      <c r="F22" s="118">
        <v>35000</v>
      </c>
      <c r="G22" s="119">
        <v>18526</v>
      </c>
      <c r="H22" s="120">
        <v>18526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45000</v>
      </c>
      <c r="F23" s="122">
        <v>45000</v>
      </c>
      <c r="G23" s="123">
        <v>5946</v>
      </c>
      <c r="H23" s="124">
        <v>5946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70000</v>
      </c>
      <c r="F24" s="126">
        <v>70000</v>
      </c>
      <c r="G24" s="127">
        <v>11391</v>
      </c>
      <c r="H24" s="128">
        <v>11391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36000</v>
      </c>
      <c r="F25" s="110">
        <f>F26+F29</f>
        <v>36000</v>
      </c>
      <c r="G25" s="111">
        <f>G26+G29</f>
        <v>10942</v>
      </c>
      <c r="H25" s="112">
        <f>H26+H29</f>
        <v>10942</v>
      </c>
    </row>
    <row r="26" spans="1:8" ht="15" x14ac:dyDescent="0.25">
      <c r="A26" s="30"/>
      <c r="B26" s="5"/>
      <c r="C26" s="57" t="s">
        <v>9</v>
      </c>
      <c r="D26" s="73" t="s">
        <v>49</v>
      </c>
      <c r="E26" s="129">
        <f>SUM(E27:E28)</f>
        <v>5000</v>
      </c>
      <c r="F26" s="130">
        <f>SUM(F27:F28)</f>
        <v>5000</v>
      </c>
      <c r="G26" s="131">
        <f>SUM(G27:G28)</f>
        <v>4979</v>
      </c>
      <c r="H26" s="132">
        <f>SUM(H27:H28)</f>
        <v>4979</v>
      </c>
    </row>
    <row r="27" spans="1:8" ht="15" x14ac:dyDescent="0.25">
      <c r="A27" s="30"/>
      <c r="B27" s="58"/>
      <c r="C27" s="59"/>
      <c r="D27" s="74" t="s">
        <v>40</v>
      </c>
      <c r="E27" s="133">
        <v>5000</v>
      </c>
      <c r="F27" s="134">
        <v>5000</v>
      </c>
      <c r="G27" s="135">
        <v>4979</v>
      </c>
      <c r="H27" s="136">
        <v>4979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31000</v>
      </c>
      <c r="F29" s="138">
        <f>F30+F31+F36+F37</f>
        <v>31000</v>
      </c>
      <c r="G29" s="139">
        <f>G30+G31+G36+G37</f>
        <v>5963</v>
      </c>
      <c r="H29" s="140">
        <f>H30+H31+H36+H37</f>
        <v>5963</v>
      </c>
    </row>
    <row r="30" spans="1:8" ht="15" x14ac:dyDescent="0.25">
      <c r="A30" s="30"/>
      <c r="B30" s="9"/>
      <c r="C30" s="61"/>
      <c r="D30" s="76" t="s">
        <v>42</v>
      </c>
      <c r="E30" s="89">
        <v>9000</v>
      </c>
      <c r="F30" s="90">
        <v>9000</v>
      </c>
      <c r="G30" s="91">
        <v>5963</v>
      </c>
      <c r="H30" s="92">
        <v>5963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4000</v>
      </c>
      <c r="F31" s="91">
        <f>SUM(F32:F35)</f>
        <v>4000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4000</v>
      </c>
      <c r="F32" s="114">
        <v>4000</v>
      </c>
      <c r="G32" s="143">
        <v>0</v>
      </c>
      <c r="H32" s="116">
        <v>0</v>
      </c>
    </row>
    <row r="33" spans="1:8" ht="15" hidden="1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hidden="1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hidden="1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4000</v>
      </c>
      <c r="F36" s="90">
        <v>4000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14000</v>
      </c>
      <c r="F37" s="145">
        <v>14000</v>
      </c>
      <c r="G37" s="146">
        <v>0</v>
      </c>
      <c r="H37" s="147">
        <v>0</v>
      </c>
    </row>
    <row r="38" spans="1:8" ht="13.5" thickBot="1" x14ac:dyDescent="0.25">
      <c r="A38" s="185" t="s">
        <v>26</v>
      </c>
      <c r="B38" s="186"/>
      <c r="C38" s="64" t="s">
        <v>16</v>
      </c>
      <c r="D38" s="65"/>
      <c r="E38" s="148">
        <v>400000</v>
      </c>
      <c r="F38" s="149">
        <v>400000</v>
      </c>
      <c r="G38" s="150">
        <v>142000</v>
      </c>
      <c r="H38" s="151">
        <v>142000</v>
      </c>
    </row>
    <row r="39" spans="1:8" ht="13.5" thickBot="1" x14ac:dyDescent="0.25">
      <c r="A39" s="185" t="s">
        <v>27</v>
      </c>
      <c r="B39" s="186"/>
      <c r="C39" s="64" t="s">
        <v>16</v>
      </c>
      <c r="D39" s="65"/>
      <c r="E39" s="148">
        <v>270000</v>
      </c>
      <c r="F39" s="150">
        <v>270000</v>
      </c>
      <c r="G39" s="150">
        <v>97000</v>
      </c>
      <c r="H39" s="151">
        <v>97000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100000</v>
      </c>
      <c r="F40" s="150">
        <v>100000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160000</v>
      </c>
      <c r="F41" s="153">
        <v>160000</v>
      </c>
      <c r="G41" s="153">
        <v>64000</v>
      </c>
      <c r="H41" s="154">
        <v>64000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790000</v>
      </c>
      <c r="F42" s="156">
        <v>790000</v>
      </c>
      <c r="G42" s="157">
        <v>389700</v>
      </c>
      <c r="H42" s="158">
        <v>389700</v>
      </c>
    </row>
    <row r="43" spans="1:8" ht="13.5" hidden="1" thickBot="1" x14ac:dyDescent="0.25">
      <c r="A43" s="185" t="s">
        <v>38</v>
      </c>
      <c r="B43" s="186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85" t="s">
        <v>39</v>
      </c>
      <c r="B44" s="186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3194000</v>
      </c>
      <c r="F45" s="164">
        <f>SUM(F7,F8,F9,F10,F11,F12,F16,F26)</f>
        <v>3194000</v>
      </c>
      <c r="G45" s="164">
        <f>SUM(G7,G8,G9,G10,G11,G12,G16,G26)</f>
        <v>1392538</v>
      </c>
      <c r="H45" s="165">
        <f>SUM(H7,H8,H9,H10,H11,H12,H16,H26)</f>
        <v>1392538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7546000</v>
      </c>
      <c r="F46" s="166">
        <f>SUM(F17,F20,F29,F38,F39,F43,F44,F40,F41,F42)</f>
        <v>6596000</v>
      </c>
      <c r="G46" s="166">
        <f>SUM(G17,G20,G29,G38,G39,G40,G43,G44,G3,G41,G42)</f>
        <v>4578731</v>
      </c>
      <c r="H46" s="167">
        <f>SUM(H17,H20,H29,H38,H39,H43,H44,H40,H41,H42)</f>
        <v>4578731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10740000</v>
      </c>
      <c r="F47" s="168">
        <f>SUM(F45:F46)</f>
        <v>9790000</v>
      </c>
      <c r="G47" s="169">
        <f>SUM(G45:G46)</f>
        <v>5971269</v>
      </c>
      <c r="H47" s="170">
        <f>SUM(H45:H46)</f>
        <v>5971269</v>
      </c>
    </row>
  </sheetData>
  <mergeCells count="13">
    <mergeCell ref="A38:B38"/>
    <mergeCell ref="A39:B39"/>
    <mergeCell ref="A43:B43"/>
    <mergeCell ref="A44:B44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"/>
  <sheetViews>
    <sheetView zoomScale="130" zoomScaleNormal="130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"/>
  <sheetViews>
    <sheetView topLeftCell="A13" zoomScale="130" zoomScaleNormal="130" workbookViewId="0">
      <selection activeCell="A13"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14</vt:i4>
      </vt:variant>
    </vt:vector>
  </HeadingPairs>
  <TitlesOfParts>
    <vt:vector size="14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2023-08-31T08:30:14Z</dcterms:modified>
</cp:coreProperties>
</file>